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adem\Downloads\"/>
    </mc:Choice>
  </mc:AlternateContent>
  <xr:revisionPtr revIDLastSave="0" documentId="13_ncr:1_{E345D744-00C7-4E20-B74F-3330C1B271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7" i="1"/>
  <c r="J3" i="1"/>
  <c r="J4" i="1"/>
  <c r="J6" i="1"/>
  <c r="J7" i="1"/>
  <c r="J9" i="1"/>
  <c r="J10" i="1"/>
  <c r="J11" i="1"/>
  <c r="J12" i="1"/>
  <c r="J13" i="1"/>
  <c r="J14" i="1"/>
  <c r="J15" i="1"/>
  <c r="J2" i="1"/>
  <c r="J16" i="1"/>
  <c r="I11" i="1"/>
  <c r="I12" i="1"/>
  <c r="I13" i="1"/>
  <c r="I14" i="1"/>
  <c r="I15" i="1"/>
  <c r="G15" i="1"/>
  <c r="G14" i="1"/>
  <c r="G12" i="1"/>
  <c r="G13" i="1"/>
  <c r="G11" i="1"/>
  <c r="H15" i="1"/>
  <c r="H12" i="1"/>
  <c r="H13" i="1" s="1"/>
  <c r="H14" i="1" s="1"/>
  <c r="H11" i="1"/>
  <c r="I16" i="1"/>
  <c r="I10" i="1"/>
  <c r="L40" i="1" l="1"/>
  <c r="K40" i="1"/>
  <c r="M40" i="1" s="1"/>
  <c r="K39" i="1"/>
  <c r="I9" i="1" l="1"/>
  <c r="M39" i="1" l="1"/>
  <c r="L39" i="1"/>
  <c r="I8" i="1" l="1"/>
  <c r="I7" i="1"/>
  <c r="L38" i="1"/>
  <c r="K38" i="1"/>
  <c r="M38" i="1" s="1"/>
  <c r="G5" i="1" l="1"/>
  <c r="L37" i="1"/>
  <c r="K37" i="1"/>
  <c r="M37" i="1" s="1"/>
  <c r="I6" i="1" l="1"/>
  <c r="L36" i="1" l="1"/>
  <c r="K36" i="1"/>
  <c r="M36" i="1" s="1"/>
  <c r="L33" i="1" l="1"/>
  <c r="L34" i="1"/>
  <c r="L35" i="1"/>
  <c r="K33" i="1"/>
  <c r="K34" i="1"/>
  <c r="M34" i="1" s="1"/>
  <c r="K35" i="1"/>
  <c r="M35" i="1" s="1"/>
  <c r="L32" i="1"/>
  <c r="K32" i="1"/>
  <c r="M32" i="1" l="1"/>
  <c r="M33" i="1"/>
  <c r="G4" i="1"/>
  <c r="G3" i="1"/>
  <c r="G2" i="1"/>
  <c r="B16" i="1" l="1"/>
  <c r="D16" i="1" s="1"/>
  <c r="B17" i="1"/>
  <c r="D17" i="1" s="1"/>
  <c r="B18" i="1"/>
  <c r="D18" i="1" s="1"/>
  <c r="B19" i="1"/>
  <c r="D19" i="1" s="1"/>
  <c r="B20" i="1"/>
  <c r="D20" i="1" s="1"/>
  <c r="B21" i="1"/>
  <c r="D21" i="1" s="1"/>
  <c r="I5" i="1"/>
  <c r="I4" i="1"/>
  <c r="I3" i="1"/>
  <c r="I2" i="1"/>
  <c r="D13" i="1"/>
  <c r="B15" i="1"/>
  <c r="D15" i="1" s="1"/>
  <c r="B14" i="1"/>
  <c r="D14" i="1" s="1"/>
  <c r="I18" i="1" l="1"/>
  <c r="D11" i="1"/>
  <c r="D10" i="1" l="1"/>
  <c r="D12" i="1" l="1"/>
  <c r="D9" i="1"/>
  <c r="D8" i="1" l="1"/>
  <c r="D7" i="1" l="1"/>
  <c r="D6" i="1" l="1"/>
  <c r="D5" i="1"/>
  <c r="D4" i="1"/>
  <c r="D3" i="1"/>
  <c r="D2" i="1"/>
  <c r="D22" i="1" l="1"/>
  <c r="D24" i="1" s="1"/>
</calcChain>
</file>

<file path=xl/sharedStrings.xml><?xml version="1.0" encoding="utf-8"?>
<sst xmlns="http://schemas.openxmlformats.org/spreadsheetml/2006/main" count="95" uniqueCount="75">
  <si>
    <t>Kwota brutto (zł)</t>
  </si>
  <si>
    <t>Stawka za osobę (zł)</t>
  </si>
  <si>
    <t>Liczba mieszkańców</t>
  </si>
  <si>
    <t>Miesiąc - rok</t>
  </si>
  <si>
    <t>Marzec 2021 r.</t>
  </si>
  <si>
    <t>Kwiecień 2021 r.</t>
  </si>
  <si>
    <t>Maj 2021 r.</t>
  </si>
  <si>
    <t>Średnia stawka za osobę z faktur / tonażów</t>
  </si>
  <si>
    <t>Łączny koszt na osobę</t>
  </si>
  <si>
    <t>Koszty administracyjne systemu na osobę</t>
  </si>
  <si>
    <t>Pszok</t>
  </si>
  <si>
    <t>Miesiąc</t>
  </si>
  <si>
    <t>Czerwiec 2021 r.</t>
  </si>
  <si>
    <t>Lipiec 2021r.</t>
  </si>
  <si>
    <t>Sierpień 2021 r.</t>
  </si>
  <si>
    <t xml:space="preserve">Z nieruchomości </t>
  </si>
  <si>
    <t>październik 2021r.</t>
  </si>
  <si>
    <t>Wrzesień 2021r.</t>
  </si>
  <si>
    <t>listopad 2021r.</t>
  </si>
  <si>
    <t>grudzień 2021r.</t>
  </si>
  <si>
    <t>styczeń 2022 r.</t>
  </si>
  <si>
    <t>luty 2022 r.</t>
  </si>
  <si>
    <t>styczeń 2022r.</t>
  </si>
  <si>
    <t>Marzec 2021 r</t>
  </si>
  <si>
    <t>Lipiec 2021 r.</t>
  </si>
  <si>
    <t>Wrzesień 2021 r.</t>
  </si>
  <si>
    <t>Październik 2021 r.</t>
  </si>
  <si>
    <t>Listopad 2021 r.</t>
  </si>
  <si>
    <t>grudzień 2021 r.</t>
  </si>
  <si>
    <t>marzec 2022 r.</t>
  </si>
  <si>
    <t>kwiecień 2022 r.</t>
  </si>
  <si>
    <t>maj 2022 r.</t>
  </si>
  <si>
    <t>czerwiec 2022 r.</t>
  </si>
  <si>
    <t>lipiec  2022 r.</t>
  </si>
  <si>
    <t>sierpień 2022 r.</t>
  </si>
  <si>
    <t>wrzesień 2022 r.</t>
  </si>
  <si>
    <t>październik 2022 r.</t>
  </si>
  <si>
    <t>Pszok odbiór</t>
  </si>
  <si>
    <t>Pszok zagospodarowanie</t>
  </si>
  <si>
    <t>Listopad 2022 r</t>
  </si>
  <si>
    <t>Grudzień 2022 r.</t>
  </si>
  <si>
    <t>Styczeń 2023 r.</t>
  </si>
  <si>
    <t>Luty 2023 r.</t>
  </si>
  <si>
    <t>Marzec 2023 r.</t>
  </si>
  <si>
    <t>Kwiecień 2023 r.</t>
  </si>
  <si>
    <t>Maj 2023 r.</t>
  </si>
  <si>
    <t>Czerwiec 2023 r.</t>
  </si>
  <si>
    <t>Lipiec  2023 r.</t>
  </si>
  <si>
    <t>Sierpień 2023 r.</t>
  </si>
  <si>
    <t>Wrzesień 2023 r.</t>
  </si>
  <si>
    <t>Październik 2023 r.</t>
  </si>
  <si>
    <t>Miesięczne koszty brutto odbioru odpadów komunalnych w rozbiciu na odpady odebrane w PSZOK i sprzed nieruchomości(  UMOWA 01.03.2021 r. - 31.10.2022 r.)</t>
  </si>
  <si>
    <t>Listopad 2023 r.</t>
  </si>
  <si>
    <t>Grudzień 2023 r.</t>
  </si>
  <si>
    <t>lipiec 2022 r.</t>
  </si>
  <si>
    <t>listopad 2022 r.</t>
  </si>
  <si>
    <t>grudzień 2022 r.</t>
  </si>
  <si>
    <t>styczeń 2023 r.</t>
  </si>
  <si>
    <t>luty 2023 r.</t>
  </si>
  <si>
    <t>marzec 2023 r.</t>
  </si>
  <si>
    <t xml:space="preserve">kwiecień 2023 r. </t>
  </si>
  <si>
    <t>maj 2023 r.</t>
  </si>
  <si>
    <t>czerwiec 2023 r.</t>
  </si>
  <si>
    <t>lipiec 2023 r.</t>
  </si>
  <si>
    <t>sierpień 2023 r.</t>
  </si>
  <si>
    <t>wrzesień 2023 r.</t>
  </si>
  <si>
    <t>październik 2023 r.</t>
  </si>
  <si>
    <t>listopad 2023 r.</t>
  </si>
  <si>
    <t xml:space="preserve">grudzień 2023 r. </t>
  </si>
  <si>
    <t>Sprzed nieruchomości odbiór</t>
  </si>
  <si>
    <t>Sprzed nieruchomości zagospodarowanie</t>
  </si>
  <si>
    <t>SUMA PSZOK</t>
  </si>
  <si>
    <t>SUMA SPRZED POSESJI</t>
  </si>
  <si>
    <t>ŁĄCZNA SUMA</t>
  </si>
  <si>
    <t>Miesięczne koszty brutto odbioru i zagospodarowania odpadów komunalnych w rozbiciu na  PSZOK i sprzed nieruchomości                                                                                    (UMOWA 01.11.2022 r. - 31.10.2025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</si>
</sst>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CCCC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5" xfId="0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165" fontId="0" fillId="0" borderId="0" xfId="0" applyNumberFormat="1"/>
    <xf numFmtId="165" fontId="0" fillId="3" borderId="10" xfId="0" applyNumberFormat="1" applyFill="1" applyBorder="1"/>
    <xf numFmtId="165" fontId="0" fillId="0" borderId="10" xfId="0" applyNumberFormat="1" applyBorder="1"/>
    <xf numFmtId="164" fontId="0" fillId="0" borderId="10" xfId="0" applyNumberFormat="1" applyBorder="1"/>
    <xf numFmtId="4" fontId="0" fillId="3" borderId="10" xfId="0" applyNumberFormat="1" applyFill="1" applyBorder="1"/>
    <xf numFmtId="4" fontId="0" fillId="0" borderId="10" xfId="0" applyNumberFormat="1" applyBorder="1"/>
    <xf numFmtId="0" fontId="0" fillId="3" borderId="11" xfId="0" applyFill="1" applyBorder="1"/>
    <xf numFmtId="165" fontId="0" fillId="3" borderId="12" xfId="0" applyNumberFormat="1" applyFill="1" applyBorder="1"/>
    <xf numFmtId="0" fontId="0" fillId="0" borderId="11" xfId="0" applyBorder="1"/>
    <xf numFmtId="165" fontId="0" fillId="0" borderId="12" xfId="0" applyNumberFormat="1" applyBorder="1"/>
    <xf numFmtId="164" fontId="0" fillId="0" borderId="12" xfId="0" applyNumberFormat="1" applyBorder="1"/>
    <xf numFmtId="4" fontId="0" fillId="3" borderId="12" xfId="0" applyNumberFormat="1" applyFill="1" applyBorder="1"/>
    <xf numFmtId="4" fontId="0" fillId="0" borderId="12" xfId="0" applyNumberFormat="1" applyBorder="1"/>
    <xf numFmtId="0" fontId="0" fillId="0" borderId="13" xfId="0" applyBorder="1"/>
    <xf numFmtId="4" fontId="0" fillId="0" borderId="14" xfId="0" applyNumberFormat="1" applyBorder="1"/>
    <xf numFmtId="4" fontId="0" fillId="0" borderId="15" xfId="0" applyNumberFormat="1" applyBorder="1"/>
    <xf numFmtId="165" fontId="0" fillId="0" borderId="12" xfId="0" applyNumberFormat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2" fontId="1" fillId="5" borderId="9" xfId="0" applyNumberFormat="1" applyFont="1" applyFill="1" applyBorder="1" applyAlignment="1">
      <alignment vertical="center"/>
    </xf>
    <xf numFmtId="0" fontId="0" fillId="6" borderId="6" xfId="0" applyFill="1" applyBorder="1" applyAlignment="1">
      <alignment vertical="center"/>
    </xf>
    <xf numFmtId="2" fontId="0" fillId="7" borderId="6" xfId="0" applyNumberForma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/>
    <xf numFmtId="0" fontId="1" fillId="0" borderId="0" xfId="0" applyFont="1" applyAlignment="1">
      <alignment wrapText="1"/>
    </xf>
    <xf numFmtId="0" fontId="0" fillId="3" borderId="17" xfId="0" applyFill="1" applyBorder="1"/>
    <xf numFmtId="165" fontId="0" fillId="3" borderId="18" xfId="0" applyNumberFormat="1" applyFill="1" applyBorder="1"/>
    <xf numFmtId="165" fontId="0" fillId="3" borderId="19" xfId="0" applyNumberFormat="1" applyFill="1" applyBorder="1"/>
    <xf numFmtId="0" fontId="2" fillId="2" borderId="16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right" vertical="center"/>
    </xf>
    <xf numFmtId="0" fontId="3" fillId="7" borderId="4" xfId="0" applyFont="1" applyFill="1" applyBorder="1" applyAlignment="1">
      <alignment horizontal="right" vertical="center"/>
    </xf>
    <xf numFmtId="0" fontId="3" fillId="7" borderId="5" xfId="0" applyFont="1" applyFill="1" applyBorder="1" applyAlignment="1">
      <alignment horizontal="right" vertical="center"/>
    </xf>
    <xf numFmtId="0" fontId="3" fillId="6" borderId="4" xfId="0" applyFont="1" applyFill="1" applyBorder="1" applyAlignment="1">
      <alignment horizontal="right" vertical="center"/>
    </xf>
    <xf numFmtId="0" fontId="3" fillId="6" borderId="5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right" vertical="center"/>
    </xf>
    <xf numFmtId="0" fontId="1" fillId="8" borderId="16" xfId="0" applyFont="1" applyFill="1" applyBorder="1" applyAlignment="1">
      <alignment horizontal="center" wrapText="1"/>
    </xf>
    <xf numFmtId="2" fontId="4" fillId="0" borderId="5" xfId="0" applyNumberFormat="1" applyFont="1" applyBorder="1" applyAlignment="1">
      <alignment vertical="center"/>
    </xf>
    <xf numFmtId="2" fontId="0" fillId="0" borderId="0" xfId="0" applyNumberFormat="1"/>
    <xf numFmtId="2" fontId="0" fillId="0" borderId="0" xfId="0" applyNumberFormat="1" applyFill="1" applyBorder="1"/>
  </cellXfs>
  <cellStyles count="1">
    <cellStyle name="Normalny" xfId="0" builtinId="0"/>
  </cellStyles>
  <dxfs count="3"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colors>
    <mruColors>
      <color rgb="FF33CC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Arkusz1!$H$2:$H$10</c:f>
              <c:numCache>
                <c:formatCode>General</c:formatCode>
                <c:ptCount val="9"/>
                <c:pt idx="0">
                  <c:v>22496</c:v>
                </c:pt>
                <c:pt idx="1">
                  <c:v>22548</c:v>
                </c:pt>
                <c:pt idx="2">
                  <c:v>22583</c:v>
                </c:pt>
                <c:pt idx="3">
                  <c:v>22617</c:v>
                </c:pt>
                <c:pt idx="4">
                  <c:v>22783</c:v>
                </c:pt>
                <c:pt idx="5">
                  <c:v>22831</c:v>
                </c:pt>
                <c:pt idx="6">
                  <c:v>22846</c:v>
                </c:pt>
                <c:pt idx="7">
                  <c:v>22860</c:v>
                </c:pt>
                <c:pt idx="8">
                  <c:v>22881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72-4136-A513-4CDF43CA0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26784"/>
        <c:axId val="451225704"/>
      </c:scatterChart>
      <c:valAx>
        <c:axId val="451226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225704"/>
        <c:crosses val="autoZero"/>
        <c:crossBetween val="midCat"/>
      </c:valAx>
      <c:valAx>
        <c:axId val="45122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226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Arkusz1!$I$2:$I$15</c:f>
              <c:numCache>
                <c:formatCode>0.00</c:formatCode>
                <c:ptCount val="14"/>
                <c:pt idx="0">
                  <c:v>34.453630867709812</c:v>
                </c:pt>
                <c:pt idx="1">
                  <c:v>34.215149015433738</c:v>
                </c:pt>
                <c:pt idx="2">
                  <c:v>31.907392286233009</c:v>
                </c:pt>
                <c:pt idx="3">
                  <c:v>26.266609629924389</c:v>
                </c:pt>
                <c:pt idx="4">
                  <c:v>36.151704779879736</c:v>
                </c:pt>
                <c:pt idx="5">
                  <c:v>34.520705181551399</c:v>
                </c:pt>
                <c:pt idx="6">
                  <c:v>46.993400157576815</c:v>
                </c:pt>
                <c:pt idx="7">
                  <c:v>40.577597112860893</c:v>
                </c:pt>
                <c:pt idx="8">
                  <c:v>32.366842358288537</c:v>
                </c:pt>
                <c:pt idx="9">
                  <c:v>32.473244591582535</c:v>
                </c:pt>
                <c:pt idx="10">
                  <c:v>34.952551068572177</c:v>
                </c:pt>
                <c:pt idx="11">
                  <c:v>32.955282286613354</c:v>
                </c:pt>
                <c:pt idx="12">
                  <c:v>35.567602989379829</c:v>
                </c:pt>
                <c:pt idx="13">
                  <c:v>35.403056640881076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F-4D79-B34D-0B5404C51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01104"/>
        <c:axId val="592701464"/>
      </c:barChart>
      <c:catAx>
        <c:axId val="59270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701464"/>
        <c:crosses val="autoZero"/>
        <c:auto val="1"/>
        <c:lblAlgn val="ctr"/>
        <c:lblOffset val="100"/>
        <c:noMultiLvlLbl val="0"/>
      </c:catAx>
      <c:valAx>
        <c:axId val="59270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70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687916</xdr:colOff>
      <xdr:row>1</xdr:row>
      <xdr:rowOff>25399</xdr:rowOff>
    </xdr:from>
    <xdr:to>
      <xdr:col>16</xdr:col>
      <xdr:colOff>275166</xdr:colOff>
      <xdr:row>14</xdr:row>
      <xdr:rowOff>154516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CDF96D2A-9C79-1F8F-5741-5FCEA8D2F2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698501</xdr:colOff>
      <xdr:row>15</xdr:row>
      <xdr:rowOff>184149</xdr:rowOff>
    </xdr:from>
    <xdr:to>
      <xdr:col>16</xdr:col>
      <xdr:colOff>285751</xdr:colOff>
      <xdr:row>28</xdr:row>
      <xdr:rowOff>6349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F51D3A9D-AEC0-8199-2759-AF1168390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1:C51" totalsRowShown="0" tableBorderDxfId="2">
  <autoFilter ref="A31:C51" xr:uid="{00000000-0009-0000-0100-000001000000}"/>
  <tableColumns count="3">
    <tableColumn id="1" xr3:uid="{00000000-0010-0000-0000-000001000000}" name="Miesiąc"/>
    <tableColumn id="2" xr3:uid="{00000000-0010-0000-0000-000002000000}" name="Pszok" dataDxfId="1"/>
    <tableColumn id="3" xr3:uid="{00000000-0010-0000-0000-000003000000}" name="Z nieruchomości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zoomScale="90" zoomScaleNormal="90" workbookViewId="0">
      <selection activeCell="J24" sqref="J24"/>
    </sheetView>
  </sheetViews>
  <sheetFormatPr defaultRowHeight="15" x14ac:dyDescent="0.25"/>
  <cols>
    <col min="1" max="1" width="18.5703125" customWidth="1"/>
    <col min="2" max="2" width="16.7109375" customWidth="1"/>
    <col min="3" max="3" width="18.5703125" customWidth="1"/>
    <col min="4" max="4" width="26.5703125" customWidth="1"/>
    <col min="5" max="5" width="37.5703125" customWidth="1"/>
    <col min="6" max="6" width="17.28515625" customWidth="1"/>
    <col min="7" max="7" width="16.5703125" customWidth="1"/>
    <col min="8" max="8" width="20.140625" customWidth="1"/>
    <col min="9" max="9" width="21.140625" customWidth="1"/>
    <col min="10" max="10" width="18.42578125" customWidth="1"/>
    <col min="11" max="13" width="15.7109375" customWidth="1"/>
  </cols>
  <sheetData>
    <row r="1" spans="1:10" ht="17.25" customHeight="1" thickTop="1" thickBot="1" x14ac:dyDescent="0.3">
      <c r="A1" s="22" t="s">
        <v>3</v>
      </c>
      <c r="B1" s="23" t="s">
        <v>0</v>
      </c>
      <c r="C1" s="23" t="s">
        <v>2</v>
      </c>
      <c r="D1" s="24" t="s">
        <v>1</v>
      </c>
      <c r="E1" s="1"/>
      <c r="F1" s="22" t="s">
        <v>3</v>
      </c>
      <c r="G1" s="23" t="s">
        <v>0</v>
      </c>
      <c r="H1" s="23" t="s">
        <v>2</v>
      </c>
      <c r="I1" s="24" t="s">
        <v>1</v>
      </c>
    </row>
    <row r="2" spans="1:10" ht="15.75" thickBot="1" x14ac:dyDescent="0.3">
      <c r="A2" s="25" t="s">
        <v>4</v>
      </c>
      <c r="B2" s="4">
        <v>684971.9</v>
      </c>
      <c r="C2" s="2">
        <v>22655</v>
      </c>
      <c r="D2" s="3">
        <f t="shared" ref="D2:D10" si="0">B2/C2</f>
        <v>30.23491061575811</v>
      </c>
      <c r="F2" s="25" t="s">
        <v>55</v>
      </c>
      <c r="G2" s="40">
        <f>SUM(G32,H32,I32,J32)</f>
        <v>775068.87999999989</v>
      </c>
      <c r="H2" s="2">
        <v>22496</v>
      </c>
      <c r="I2" s="3">
        <f t="shared" ref="I2:I15" si="1">G2/H2</f>
        <v>34.453630867709812</v>
      </c>
      <c r="J2" s="49">
        <f>I2</f>
        <v>34.453630867709812</v>
      </c>
    </row>
    <row r="3" spans="1:10" ht="15.75" thickBot="1" x14ac:dyDescent="0.3">
      <c r="A3" s="25" t="s">
        <v>5</v>
      </c>
      <c r="B3" s="4">
        <v>887985.87</v>
      </c>
      <c r="C3" s="2">
        <v>22655</v>
      </c>
      <c r="D3" s="3">
        <f t="shared" si="0"/>
        <v>39.196021628779519</v>
      </c>
      <c r="F3" s="25" t="s">
        <v>56</v>
      </c>
      <c r="G3" s="40">
        <f>SUM(G33,H33,I33,J33)</f>
        <v>771483.17999999993</v>
      </c>
      <c r="H3" s="2">
        <v>22548</v>
      </c>
      <c r="I3" s="3">
        <f t="shared" si="1"/>
        <v>34.215149015433738</v>
      </c>
      <c r="J3" s="49">
        <f t="shared" ref="J3:J15" si="2">I3</f>
        <v>34.215149015433738</v>
      </c>
    </row>
    <row r="4" spans="1:10" ht="15.75" thickBot="1" x14ac:dyDescent="0.3">
      <c r="A4" s="25" t="s">
        <v>6</v>
      </c>
      <c r="B4" s="4">
        <v>892305.38</v>
      </c>
      <c r="C4" s="2">
        <v>22655</v>
      </c>
      <c r="D4" s="3">
        <f t="shared" si="0"/>
        <v>39.386686382696979</v>
      </c>
      <c r="F4" s="25" t="s">
        <v>57</v>
      </c>
      <c r="G4" s="40">
        <f>SUM(G34,H34,I34,J34)</f>
        <v>720564.64</v>
      </c>
      <c r="H4" s="2">
        <v>22583</v>
      </c>
      <c r="I4" s="3">
        <f t="shared" si="1"/>
        <v>31.907392286233009</v>
      </c>
      <c r="J4" s="49">
        <f t="shared" si="2"/>
        <v>31.907392286233009</v>
      </c>
    </row>
    <row r="5" spans="1:10" ht="15.75" thickBot="1" x14ac:dyDescent="0.3">
      <c r="A5" s="25" t="s">
        <v>12</v>
      </c>
      <c r="B5" s="4">
        <v>801251.46</v>
      </c>
      <c r="C5" s="2">
        <v>22655</v>
      </c>
      <c r="D5" s="3">
        <f t="shared" si="0"/>
        <v>35.367532994923856</v>
      </c>
      <c r="F5" s="25" t="s">
        <v>58</v>
      </c>
      <c r="G5" s="40">
        <f>SUM(G35,H35,I35,J35)</f>
        <v>594071.90999999992</v>
      </c>
      <c r="H5" s="2">
        <v>22617</v>
      </c>
      <c r="I5" s="3">
        <f t="shared" si="1"/>
        <v>26.266609629924389</v>
      </c>
      <c r="J5" s="49"/>
    </row>
    <row r="6" spans="1:10" ht="15.75" thickBot="1" x14ac:dyDescent="0.3">
      <c r="A6" s="25" t="s">
        <v>13</v>
      </c>
      <c r="B6" s="4">
        <v>826633.44</v>
      </c>
      <c r="C6" s="2">
        <v>22655</v>
      </c>
      <c r="D6" s="3">
        <f t="shared" si="0"/>
        <v>36.487902891193997</v>
      </c>
      <c r="F6" s="25" t="s">
        <v>59</v>
      </c>
      <c r="G6" s="21">
        <v>823644.29</v>
      </c>
      <c r="H6" s="2">
        <v>22783</v>
      </c>
      <c r="I6" s="3">
        <f t="shared" si="1"/>
        <v>36.151704779879736</v>
      </c>
      <c r="J6" s="49">
        <f t="shared" si="2"/>
        <v>36.151704779879736</v>
      </c>
    </row>
    <row r="7" spans="1:10" ht="15.75" thickBot="1" x14ac:dyDescent="0.3">
      <c r="A7" s="25" t="s">
        <v>14</v>
      </c>
      <c r="B7" s="4">
        <v>768637.58</v>
      </c>
      <c r="C7" s="2">
        <v>22655</v>
      </c>
      <c r="D7" s="3">
        <f t="shared" si="0"/>
        <v>33.927944383138382</v>
      </c>
      <c r="F7" s="25" t="s">
        <v>60</v>
      </c>
      <c r="G7" s="4">
        <v>788142.22</v>
      </c>
      <c r="H7" s="2">
        <v>22831</v>
      </c>
      <c r="I7" s="3">
        <f t="shared" si="1"/>
        <v>34.520705181551399</v>
      </c>
      <c r="J7" s="49">
        <f t="shared" si="2"/>
        <v>34.520705181551399</v>
      </c>
    </row>
    <row r="8" spans="1:10" ht="15.75" thickBot="1" x14ac:dyDescent="0.3">
      <c r="A8" s="25" t="s">
        <v>17</v>
      </c>
      <c r="B8" s="4">
        <v>761495.43</v>
      </c>
      <c r="C8" s="2">
        <v>22655</v>
      </c>
      <c r="D8" s="3">
        <f t="shared" si="0"/>
        <v>33.612687265504306</v>
      </c>
      <c r="F8" s="25" t="s">
        <v>61</v>
      </c>
      <c r="G8" s="15">
        <v>1073611.22</v>
      </c>
      <c r="H8" s="2">
        <v>22846</v>
      </c>
      <c r="I8" s="3">
        <f t="shared" si="1"/>
        <v>46.993400157576815</v>
      </c>
      <c r="J8" s="49"/>
    </row>
    <row r="9" spans="1:10" ht="15.75" thickBot="1" x14ac:dyDescent="0.3">
      <c r="A9" s="25" t="s">
        <v>16</v>
      </c>
      <c r="B9" s="4">
        <v>735585.56</v>
      </c>
      <c r="C9" s="2">
        <v>22655</v>
      </c>
      <c r="D9" s="3">
        <f t="shared" si="0"/>
        <v>32.469016111233728</v>
      </c>
      <c r="F9" s="25" t="s">
        <v>62</v>
      </c>
      <c r="G9" s="4">
        <v>927603.87</v>
      </c>
      <c r="H9" s="2">
        <v>22860</v>
      </c>
      <c r="I9" s="3">
        <f t="shared" si="1"/>
        <v>40.577597112860893</v>
      </c>
      <c r="J9" s="49">
        <f t="shared" si="2"/>
        <v>40.577597112860893</v>
      </c>
    </row>
    <row r="10" spans="1:10" ht="15.75" thickBot="1" x14ac:dyDescent="0.3">
      <c r="A10" s="25" t="s">
        <v>18</v>
      </c>
      <c r="B10" s="4">
        <v>757869.61</v>
      </c>
      <c r="C10" s="2">
        <v>22655</v>
      </c>
      <c r="D10" s="3">
        <f t="shared" si="0"/>
        <v>33.452642242330612</v>
      </c>
      <c r="F10" s="25" t="s">
        <v>63</v>
      </c>
      <c r="G10" s="4">
        <v>740585.72</v>
      </c>
      <c r="H10" s="2">
        <v>22881</v>
      </c>
      <c r="I10" s="3">
        <f t="shared" si="1"/>
        <v>32.366842358288537</v>
      </c>
      <c r="J10" s="49">
        <f t="shared" si="2"/>
        <v>32.366842358288537</v>
      </c>
    </row>
    <row r="11" spans="1:10" ht="15.75" thickBot="1" x14ac:dyDescent="0.3">
      <c r="A11" s="25" t="s">
        <v>19</v>
      </c>
      <c r="B11" s="4">
        <v>651509.12</v>
      </c>
      <c r="C11" s="2">
        <v>22655</v>
      </c>
      <c r="D11" s="3">
        <f>B11/C11</f>
        <v>28.757851246965348</v>
      </c>
      <c r="F11" s="25" t="s">
        <v>64</v>
      </c>
      <c r="G11" s="48">
        <f>B19*1.05</f>
        <v>743020.30949999997</v>
      </c>
      <c r="H11" s="2">
        <f>H10</f>
        <v>22881</v>
      </c>
      <c r="I11" s="3">
        <f t="shared" si="1"/>
        <v>32.473244591582535</v>
      </c>
      <c r="J11" s="49">
        <f t="shared" si="2"/>
        <v>32.473244591582535</v>
      </c>
    </row>
    <row r="12" spans="1:10" ht="15.75" thickBot="1" x14ac:dyDescent="0.3">
      <c r="A12" s="25" t="s">
        <v>22</v>
      </c>
      <c r="B12" s="4">
        <v>559632.11</v>
      </c>
      <c r="C12" s="2">
        <v>22655</v>
      </c>
      <c r="D12" s="3">
        <f>B12/C12</f>
        <v>24.702366365040831</v>
      </c>
      <c r="F12" s="25" t="s">
        <v>65</v>
      </c>
      <c r="G12" s="48">
        <f t="shared" ref="G12:G13" si="3">B20*1.05</f>
        <v>799749.321</v>
      </c>
      <c r="H12" s="2">
        <f t="shared" ref="H12:H14" si="4">H11</f>
        <v>22881</v>
      </c>
      <c r="I12" s="3">
        <f t="shared" si="1"/>
        <v>34.952551068572177</v>
      </c>
      <c r="J12" s="49">
        <f t="shared" si="2"/>
        <v>34.952551068572177</v>
      </c>
    </row>
    <row r="13" spans="1:10" ht="15.75" thickBot="1" x14ac:dyDescent="0.3">
      <c r="A13" s="25" t="s">
        <v>21</v>
      </c>
      <c r="B13" s="4">
        <v>536324.56999999995</v>
      </c>
      <c r="C13" s="2">
        <v>22655</v>
      </c>
      <c r="D13" s="3">
        <f>B13/C13</f>
        <v>23.673563010372984</v>
      </c>
      <c r="F13" s="25" t="s">
        <v>66</v>
      </c>
      <c r="G13" s="48">
        <f t="shared" si="3"/>
        <v>754049.81400000013</v>
      </c>
      <c r="H13" s="2">
        <f t="shared" si="4"/>
        <v>22881</v>
      </c>
      <c r="I13" s="3">
        <f t="shared" si="1"/>
        <v>32.955282286613354</v>
      </c>
      <c r="J13" s="49">
        <f t="shared" si="2"/>
        <v>32.955282286613354</v>
      </c>
    </row>
    <row r="14" spans="1:10" ht="15.75" thickBot="1" x14ac:dyDescent="0.3">
      <c r="A14" s="25" t="s">
        <v>29</v>
      </c>
      <c r="B14" s="4">
        <f t="shared" ref="B14:B21" si="5">SUM(B44,C44)</f>
        <v>748204.25</v>
      </c>
      <c r="C14" s="2">
        <v>22655</v>
      </c>
      <c r="D14" s="3">
        <f t="shared" ref="D14:D21" si="6">B14/C14</f>
        <v>33.026009710880601</v>
      </c>
      <c r="F14" s="25" t="s">
        <v>67</v>
      </c>
      <c r="G14" s="48">
        <f>G2*1.05</f>
        <v>813822.32399999991</v>
      </c>
      <c r="H14" s="2">
        <f t="shared" si="4"/>
        <v>22881</v>
      </c>
      <c r="I14" s="3">
        <f t="shared" si="1"/>
        <v>35.567602989379829</v>
      </c>
      <c r="J14" s="49">
        <f t="shared" si="2"/>
        <v>35.567602989379829</v>
      </c>
    </row>
    <row r="15" spans="1:10" ht="15.75" thickBot="1" x14ac:dyDescent="0.3">
      <c r="A15" s="25" t="s">
        <v>30</v>
      </c>
      <c r="B15" s="4">
        <f t="shared" si="5"/>
        <v>750629.57000000007</v>
      </c>
      <c r="C15" s="2">
        <v>22655</v>
      </c>
      <c r="D15" s="3">
        <f t="shared" si="6"/>
        <v>33.133064224233067</v>
      </c>
      <c r="F15" s="25" t="s">
        <v>68</v>
      </c>
      <c r="G15" s="48">
        <f>G3*1.05</f>
        <v>810057.33899999992</v>
      </c>
      <c r="H15" s="2">
        <f>H14</f>
        <v>22881</v>
      </c>
      <c r="I15" s="3">
        <f t="shared" si="1"/>
        <v>35.403056640881076</v>
      </c>
      <c r="J15" s="49">
        <f t="shared" si="2"/>
        <v>35.403056640881076</v>
      </c>
    </row>
    <row r="16" spans="1:10" ht="16.5" thickBot="1" x14ac:dyDescent="0.3">
      <c r="A16" s="25" t="s">
        <v>31</v>
      </c>
      <c r="B16" s="4">
        <f t="shared" si="5"/>
        <v>789478.79</v>
      </c>
      <c r="C16" s="2">
        <v>22655</v>
      </c>
      <c r="D16" s="3">
        <f t="shared" si="6"/>
        <v>34.847883028029138</v>
      </c>
      <c r="F16" s="41" t="s">
        <v>7</v>
      </c>
      <c r="G16" s="42"/>
      <c r="H16" s="42"/>
      <c r="I16" s="28">
        <f>AVERAGE(I2:I15)</f>
        <v>34.914626354749089</v>
      </c>
      <c r="J16" s="28">
        <f>AVERAGE(J2:J15)</f>
        <v>34.628729931582178</v>
      </c>
    </row>
    <row r="17" spans="1:13" ht="16.5" thickBot="1" x14ac:dyDescent="0.3">
      <c r="A17" s="25" t="s">
        <v>32</v>
      </c>
      <c r="B17" s="4">
        <f t="shared" si="5"/>
        <v>782440.59000000008</v>
      </c>
      <c r="C17" s="2">
        <v>22655</v>
      </c>
      <c r="D17" s="3">
        <f t="shared" si="6"/>
        <v>34.537214301478706</v>
      </c>
      <c r="F17" s="43" t="s">
        <v>9</v>
      </c>
      <c r="G17" s="44"/>
      <c r="H17" s="44"/>
      <c r="I17" s="27">
        <v>0.93</v>
      </c>
      <c r="J17" s="50">
        <f>I17</f>
        <v>0.93</v>
      </c>
    </row>
    <row r="18" spans="1:13" ht="16.5" thickBot="1" x14ac:dyDescent="0.3">
      <c r="A18" s="25" t="s">
        <v>54</v>
      </c>
      <c r="B18" s="4">
        <f t="shared" si="5"/>
        <v>700975.39</v>
      </c>
      <c r="C18" s="2">
        <v>22655</v>
      </c>
      <c r="D18" s="3">
        <f t="shared" si="6"/>
        <v>30.941310527477377</v>
      </c>
      <c r="F18" s="45" t="s">
        <v>8</v>
      </c>
      <c r="G18" s="46"/>
      <c r="H18" s="46"/>
      <c r="I18" s="26">
        <f>SUM(I16+I17)</f>
        <v>35.844626354749089</v>
      </c>
      <c r="J18" s="26">
        <f>SUM(J16+J17)</f>
        <v>35.558729931582178</v>
      </c>
    </row>
    <row r="19" spans="1:13" ht="15.75" thickBot="1" x14ac:dyDescent="0.3">
      <c r="A19" s="25" t="s">
        <v>34</v>
      </c>
      <c r="B19" s="4">
        <f t="shared" si="5"/>
        <v>707638.3899999999</v>
      </c>
      <c r="C19" s="2">
        <v>22655</v>
      </c>
      <c r="D19" s="3">
        <f t="shared" si="6"/>
        <v>31.235417788567641</v>
      </c>
    </row>
    <row r="20" spans="1:13" ht="15.75" thickBot="1" x14ac:dyDescent="0.3">
      <c r="A20" s="25" t="s">
        <v>35</v>
      </c>
      <c r="B20" s="4">
        <f t="shared" si="5"/>
        <v>761666.02</v>
      </c>
      <c r="C20" s="2">
        <v>22655</v>
      </c>
      <c r="D20" s="3">
        <f t="shared" si="6"/>
        <v>33.620217170602515</v>
      </c>
    </row>
    <row r="21" spans="1:13" ht="15.75" thickBot="1" x14ac:dyDescent="0.3">
      <c r="A21" s="25" t="s">
        <v>36</v>
      </c>
      <c r="B21" s="4">
        <f t="shared" si="5"/>
        <v>718142.68</v>
      </c>
      <c r="C21" s="2">
        <v>22655</v>
      </c>
      <c r="D21" s="3">
        <f t="shared" si="6"/>
        <v>31.699080997572281</v>
      </c>
    </row>
    <row r="22" spans="1:13" ht="16.5" thickBot="1" x14ac:dyDescent="0.3">
      <c r="A22" s="41" t="s">
        <v>7</v>
      </c>
      <c r="B22" s="42"/>
      <c r="C22" s="42"/>
      <c r="D22" s="28">
        <f>AVERAGE(D2:D21)</f>
        <v>32.71546614433899</v>
      </c>
    </row>
    <row r="23" spans="1:13" ht="16.5" thickBot="1" x14ac:dyDescent="0.3">
      <c r="A23" s="43" t="s">
        <v>9</v>
      </c>
      <c r="B23" s="44"/>
      <c r="C23" s="44"/>
      <c r="D23" s="27">
        <v>0.93</v>
      </c>
    </row>
    <row r="24" spans="1:13" ht="16.5" thickBot="1" x14ac:dyDescent="0.3">
      <c r="A24" s="45" t="s">
        <v>8</v>
      </c>
      <c r="B24" s="46"/>
      <c r="C24" s="46"/>
      <c r="D24" s="26">
        <f>SUM(D22+D23)</f>
        <v>33.64546614433899</v>
      </c>
    </row>
    <row r="25" spans="1:13" ht="16.5" thickTop="1" x14ac:dyDescent="0.25">
      <c r="A25" s="29"/>
      <c r="B25" s="29"/>
      <c r="C25" s="29"/>
      <c r="D25" s="30"/>
    </row>
    <row r="26" spans="1:13" ht="15.75" x14ac:dyDescent="0.25">
      <c r="A26" s="29"/>
      <c r="B26" s="29"/>
      <c r="C26" s="29"/>
      <c r="D26" s="30"/>
    </row>
    <row r="27" spans="1:13" ht="33.75" customHeight="1" x14ac:dyDescent="0.25">
      <c r="F27" s="33"/>
      <c r="G27" s="33"/>
      <c r="H27" s="33"/>
      <c r="I27" s="33"/>
      <c r="J27" s="33"/>
    </row>
    <row r="28" spans="1:13" ht="15.75" x14ac:dyDescent="0.25">
      <c r="A28" s="29"/>
      <c r="B28" s="29"/>
      <c r="C28" s="29"/>
      <c r="D28" s="30"/>
    </row>
    <row r="29" spans="1:13" ht="33.75" customHeight="1" x14ac:dyDescent="0.25"/>
    <row r="30" spans="1:13" ht="53.25" customHeight="1" x14ac:dyDescent="0.25">
      <c r="A30" s="47" t="s">
        <v>51</v>
      </c>
      <c r="B30" s="47"/>
      <c r="C30" s="47"/>
      <c r="D30" s="34"/>
      <c r="F30" s="47" t="s">
        <v>74</v>
      </c>
      <c r="G30" s="47"/>
      <c r="H30" s="47"/>
      <c r="I30" s="47"/>
      <c r="J30" s="47"/>
      <c r="K30" s="47"/>
      <c r="L30" s="47"/>
      <c r="M30" s="47"/>
    </row>
    <row r="31" spans="1:13" ht="45" x14ac:dyDescent="0.25">
      <c r="A31" t="s">
        <v>11</v>
      </c>
      <c r="B31" t="s">
        <v>10</v>
      </c>
      <c r="C31" t="s">
        <v>15</v>
      </c>
      <c r="F31" s="38" t="s">
        <v>11</v>
      </c>
      <c r="G31" s="39" t="s">
        <v>37</v>
      </c>
      <c r="H31" s="39" t="s">
        <v>38</v>
      </c>
      <c r="I31" s="39" t="s">
        <v>69</v>
      </c>
      <c r="J31" s="39" t="s">
        <v>70</v>
      </c>
      <c r="K31" s="39" t="s">
        <v>71</v>
      </c>
      <c r="L31" s="39" t="s">
        <v>72</v>
      </c>
      <c r="M31" s="39" t="s">
        <v>73</v>
      </c>
    </row>
    <row r="32" spans="1:13" ht="17.25" customHeight="1" x14ac:dyDescent="0.25">
      <c r="A32" t="s">
        <v>23</v>
      </c>
      <c r="B32" s="32">
        <v>76736.160000000003</v>
      </c>
      <c r="C32" s="32">
        <v>608235.74</v>
      </c>
      <c r="F32" s="35" t="s">
        <v>39</v>
      </c>
      <c r="G32" s="36">
        <v>12699.72</v>
      </c>
      <c r="H32" s="37">
        <v>111748.89</v>
      </c>
      <c r="I32" s="36">
        <v>207532.79999999999</v>
      </c>
      <c r="J32" s="37">
        <v>443087.47</v>
      </c>
      <c r="K32" s="37">
        <f>SUM(G32,H32)</f>
        <v>124448.61</v>
      </c>
      <c r="L32" s="37">
        <f>SUM(I32,J32)</f>
        <v>650620.27</v>
      </c>
      <c r="M32" s="37">
        <f>SUM(K32,L32)</f>
        <v>775068.88</v>
      </c>
    </row>
    <row r="33" spans="1:13" x14ac:dyDescent="0.25">
      <c r="A33" t="s">
        <v>5</v>
      </c>
      <c r="B33" s="32">
        <v>186349.51</v>
      </c>
      <c r="C33" s="32">
        <v>701636.36</v>
      </c>
      <c r="F33" s="13" t="s">
        <v>40</v>
      </c>
      <c r="G33" s="7">
        <v>16317.18</v>
      </c>
      <c r="H33" s="21">
        <v>156222.6</v>
      </c>
      <c r="I33" s="7">
        <v>181342.8</v>
      </c>
      <c r="J33" s="14">
        <v>417600.6</v>
      </c>
      <c r="K33" s="14">
        <f t="shared" ref="K33:K38" si="7">SUM(G33,H33)</f>
        <v>172539.78</v>
      </c>
      <c r="L33" s="14">
        <f t="shared" ref="L33:L36" si="8">SUM(I33,J33)</f>
        <v>598943.39999999991</v>
      </c>
      <c r="M33" s="14">
        <f t="shared" ref="M33:M40" si="9">SUM(K33,L33)</f>
        <v>771483.17999999993</v>
      </c>
    </row>
    <row r="34" spans="1:13" x14ac:dyDescent="0.25">
      <c r="A34" t="s">
        <v>6</v>
      </c>
      <c r="B34" s="32">
        <v>156827.17000000001</v>
      </c>
      <c r="C34" s="32">
        <v>735478.21</v>
      </c>
      <c r="F34" s="11" t="s">
        <v>41</v>
      </c>
      <c r="G34" s="6">
        <v>13861.8</v>
      </c>
      <c r="H34" s="12">
        <v>112712.6</v>
      </c>
      <c r="I34" s="6">
        <v>180532.8</v>
      </c>
      <c r="J34" s="12">
        <v>413457.44</v>
      </c>
      <c r="K34" s="12">
        <f t="shared" si="7"/>
        <v>126574.40000000001</v>
      </c>
      <c r="L34" s="12">
        <f t="shared" si="8"/>
        <v>593990.24</v>
      </c>
      <c r="M34" s="12">
        <f t="shared" si="9"/>
        <v>720564.64</v>
      </c>
    </row>
    <row r="35" spans="1:13" x14ac:dyDescent="0.25">
      <c r="A35" t="s">
        <v>12</v>
      </c>
      <c r="B35" s="32">
        <v>145464.6</v>
      </c>
      <c r="C35" s="32">
        <v>655786.86</v>
      </c>
      <c r="F35" s="13" t="s">
        <v>42</v>
      </c>
      <c r="G35" s="7">
        <v>10451.700000000001</v>
      </c>
      <c r="H35" s="14">
        <v>66492.929999999993</v>
      </c>
      <c r="I35" s="7">
        <v>156691.79999999999</v>
      </c>
      <c r="J35" s="14">
        <v>360435.48</v>
      </c>
      <c r="K35" s="14">
        <f t="shared" si="7"/>
        <v>76944.62999999999</v>
      </c>
      <c r="L35" s="14">
        <f t="shared" si="8"/>
        <v>517127.27999999997</v>
      </c>
      <c r="M35" s="14">
        <f t="shared" si="9"/>
        <v>594071.90999999992</v>
      </c>
    </row>
    <row r="36" spans="1:13" x14ac:dyDescent="0.25">
      <c r="A36" t="s">
        <v>24</v>
      </c>
      <c r="B36" s="32">
        <v>161639.57999999999</v>
      </c>
      <c r="C36" s="32">
        <v>664993.86</v>
      </c>
      <c r="F36" s="11" t="s">
        <v>43</v>
      </c>
      <c r="G36" s="6">
        <v>25122.9</v>
      </c>
      <c r="H36" s="12">
        <v>138533.28</v>
      </c>
      <c r="I36" s="6">
        <v>202218.12</v>
      </c>
      <c r="J36" s="12">
        <v>457769.99</v>
      </c>
      <c r="K36" s="14">
        <f t="shared" si="7"/>
        <v>163656.18</v>
      </c>
      <c r="L36" s="14">
        <f t="shared" si="8"/>
        <v>659988.11</v>
      </c>
      <c r="M36" s="14">
        <f t="shared" si="9"/>
        <v>823644.29</v>
      </c>
    </row>
    <row r="37" spans="1:13" x14ac:dyDescent="0.25">
      <c r="A37" t="s">
        <v>14</v>
      </c>
      <c r="B37" s="31">
        <v>133617.99</v>
      </c>
      <c r="C37" s="31">
        <v>635019.59</v>
      </c>
      <c r="F37" s="13" t="s">
        <v>44</v>
      </c>
      <c r="G37" s="8">
        <v>17964.400000000001</v>
      </c>
      <c r="H37" s="15">
        <v>93248.4</v>
      </c>
      <c r="I37" s="8">
        <v>210266.28</v>
      </c>
      <c r="J37" s="15">
        <v>466663.14</v>
      </c>
      <c r="K37" s="15">
        <f t="shared" si="7"/>
        <v>111212.79999999999</v>
      </c>
      <c r="L37" s="15">
        <f>SUM(I37:J37)</f>
        <v>676929.42</v>
      </c>
      <c r="M37" s="15">
        <f t="shared" si="9"/>
        <v>788142.22</v>
      </c>
    </row>
    <row r="38" spans="1:13" x14ac:dyDescent="0.25">
      <c r="A38" t="s">
        <v>25</v>
      </c>
      <c r="B38" s="31">
        <v>123660.65</v>
      </c>
      <c r="C38" s="31">
        <v>637834.48</v>
      </c>
      <c r="F38" s="11" t="s">
        <v>45</v>
      </c>
      <c r="G38" s="9">
        <v>22239.360000000001</v>
      </c>
      <c r="H38" s="16">
        <v>121793.03</v>
      </c>
      <c r="I38" s="9">
        <v>288902.15999999997</v>
      </c>
      <c r="J38" s="16">
        <v>640676.67000000004</v>
      </c>
      <c r="K38" s="15">
        <f t="shared" si="7"/>
        <v>144032.39000000001</v>
      </c>
      <c r="L38" s="15">
        <f>SUM(I38:J38)</f>
        <v>929578.83000000007</v>
      </c>
      <c r="M38" s="15">
        <f t="shared" si="9"/>
        <v>1073611.2200000002</v>
      </c>
    </row>
    <row r="39" spans="1:13" x14ac:dyDescent="0.25">
      <c r="A39" t="s">
        <v>26</v>
      </c>
      <c r="B39" s="31">
        <v>119774.83</v>
      </c>
      <c r="C39" s="31">
        <v>615810.73</v>
      </c>
      <c r="E39" s="5"/>
      <c r="F39" s="13" t="s">
        <v>46</v>
      </c>
      <c r="G39" s="10">
        <v>18571.03</v>
      </c>
      <c r="H39" s="17">
        <v>96481.3</v>
      </c>
      <c r="I39" s="10">
        <v>250444.44</v>
      </c>
      <c r="J39" s="17">
        <v>562107.1</v>
      </c>
      <c r="K39" s="15">
        <f>SUM(G39,H39)</f>
        <v>115052.33</v>
      </c>
      <c r="L39" s="15">
        <f>SUM(I39:J39)</f>
        <v>812551.54</v>
      </c>
      <c r="M39" s="15">
        <f t="shared" si="9"/>
        <v>927603.87</v>
      </c>
    </row>
    <row r="40" spans="1:13" x14ac:dyDescent="0.25">
      <c r="A40" t="s">
        <v>27</v>
      </c>
      <c r="B40" s="31">
        <v>92956.55</v>
      </c>
      <c r="C40" s="31">
        <v>664913.06000000006</v>
      </c>
      <c r="E40" s="5"/>
      <c r="F40" s="11" t="s">
        <v>47</v>
      </c>
      <c r="G40" s="9">
        <v>20001.490000000002</v>
      </c>
      <c r="H40" s="16">
        <v>104681.02</v>
      </c>
      <c r="I40" s="9">
        <v>195895.8</v>
      </c>
      <c r="J40" s="16">
        <v>420007.41</v>
      </c>
      <c r="K40" s="15">
        <f>SUM(G40,H40)</f>
        <v>124682.51000000001</v>
      </c>
      <c r="L40" s="15">
        <f>SUM(I40:J40)</f>
        <v>615903.21</v>
      </c>
      <c r="M40" s="15">
        <f t="shared" si="9"/>
        <v>740585.72</v>
      </c>
    </row>
    <row r="41" spans="1:13" x14ac:dyDescent="0.25">
      <c r="A41" t="s">
        <v>28</v>
      </c>
      <c r="B41" s="31">
        <v>67500.91</v>
      </c>
      <c r="C41" s="31">
        <v>584008.21</v>
      </c>
      <c r="F41" s="13" t="s">
        <v>48</v>
      </c>
      <c r="G41" s="10"/>
      <c r="H41" s="17"/>
      <c r="I41" s="10"/>
      <c r="J41" s="17"/>
      <c r="K41" s="17"/>
      <c r="L41" s="17"/>
      <c r="M41" s="17"/>
    </row>
    <row r="42" spans="1:13" x14ac:dyDescent="0.25">
      <c r="A42" t="s">
        <v>20</v>
      </c>
      <c r="B42" s="31">
        <v>66031.87</v>
      </c>
      <c r="C42" s="31">
        <v>493600.24</v>
      </c>
      <c r="F42" s="11" t="s">
        <v>49</v>
      </c>
      <c r="G42" s="9"/>
      <c r="H42" s="16"/>
      <c r="I42" s="9"/>
      <c r="J42" s="16"/>
      <c r="K42" s="16"/>
      <c r="L42" s="16"/>
      <c r="M42" s="16"/>
    </row>
    <row r="43" spans="1:13" x14ac:dyDescent="0.25">
      <c r="A43" t="s">
        <v>21</v>
      </c>
      <c r="B43" s="31">
        <v>74616.38</v>
      </c>
      <c r="C43" s="31">
        <v>461708.19</v>
      </c>
      <c r="F43" s="13" t="s">
        <v>50</v>
      </c>
      <c r="G43" s="10"/>
      <c r="H43" s="17"/>
      <c r="I43" s="10"/>
      <c r="J43" s="17"/>
      <c r="K43" s="17"/>
      <c r="L43" s="17"/>
      <c r="M43" s="17"/>
    </row>
    <row r="44" spans="1:13" x14ac:dyDescent="0.25">
      <c r="A44" t="s">
        <v>29</v>
      </c>
      <c r="B44" s="31">
        <v>137248.38</v>
      </c>
      <c r="C44" s="31">
        <v>610955.87</v>
      </c>
      <c r="F44" s="11" t="s">
        <v>52</v>
      </c>
      <c r="G44" s="9"/>
      <c r="H44" s="16"/>
      <c r="I44" s="9"/>
      <c r="J44" s="16"/>
      <c r="K44" s="16"/>
      <c r="L44" s="16"/>
      <c r="M44" s="16"/>
    </row>
    <row r="45" spans="1:13" ht="15.75" thickBot="1" x14ac:dyDescent="0.3">
      <c r="A45" t="s">
        <v>30</v>
      </c>
      <c r="B45" s="31">
        <v>143367.54</v>
      </c>
      <c r="C45" s="31">
        <v>607262.03</v>
      </c>
      <c r="F45" s="18" t="s">
        <v>53</v>
      </c>
      <c r="G45" s="19"/>
      <c r="H45" s="20"/>
      <c r="I45" s="19"/>
      <c r="J45" s="20"/>
      <c r="K45" s="20"/>
      <c r="L45" s="20"/>
      <c r="M45" s="20"/>
    </row>
    <row r="46" spans="1:13" x14ac:dyDescent="0.25">
      <c r="A46" t="s">
        <v>31</v>
      </c>
      <c r="B46" s="31">
        <v>123787.01</v>
      </c>
      <c r="C46" s="31">
        <v>665691.78</v>
      </c>
    </row>
    <row r="47" spans="1:13" x14ac:dyDescent="0.25">
      <c r="A47" t="s">
        <v>32</v>
      </c>
      <c r="B47" s="31">
        <v>96050.82</v>
      </c>
      <c r="C47" s="31">
        <v>686389.77</v>
      </c>
    </row>
    <row r="48" spans="1:13" x14ac:dyDescent="0.25">
      <c r="A48" t="s">
        <v>33</v>
      </c>
      <c r="B48" s="31">
        <v>153580.13</v>
      </c>
      <c r="C48" s="31">
        <v>547395.26</v>
      </c>
    </row>
    <row r="49" spans="1:3" x14ac:dyDescent="0.25">
      <c r="A49" t="s">
        <v>34</v>
      </c>
      <c r="B49" s="31">
        <v>128154.93</v>
      </c>
      <c r="C49" s="31">
        <v>579483.46</v>
      </c>
    </row>
    <row r="50" spans="1:3" x14ac:dyDescent="0.25">
      <c r="A50" t="s">
        <v>35</v>
      </c>
      <c r="B50" s="31">
        <v>172788.4</v>
      </c>
      <c r="C50" s="31">
        <v>588877.62</v>
      </c>
    </row>
    <row r="51" spans="1:3" x14ac:dyDescent="0.25">
      <c r="A51" t="s">
        <v>36</v>
      </c>
      <c r="B51" s="31">
        <v>89894.65</v>
      </c>
      <c r="C51" s="31">
        <v>628248.03</v>
      </c>
    </row>
    <row r="54" spans="1:3" ht="35.25" customHeight="1" x14ac:dyDescent="0.25"/>
  </sheetData>
  <mergeCells count="8">
    <mergeCell ref="F16:H16"/>
    <mergeCell ref="F17:H17"/>
    <mergeCell ref="F18:H18"/>
    <mergeCell ref="F30:M30"/>
    <mergeCell ref="A30:C30"/>
    <mergeCell ref="A22:C22"/>
    <mergeCell ref="A23:C23"/>
    <mergeCell ref="A24:C24"/>
  </mergeCell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Bazewicz</dc:creator>
  <cp:lastModifiedBy>Radosław Murkowski</cp:lastModifiedBy>
  <cp:lastPrinted>2023-08-21T12:41:39Z</cp:lastPrinted>
  <dcterms:created xsi:type="dcterms:W3CDTF">2021-06-15T05:36:29Z</dcterms:created>
  <dcterms:modified xsi:type="dcterms:W3CDTF">2023-09-11T07:38:01Z</dcterms:modified>
</cp:coreProperties>
</file>